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oare\Downloads\"/>
    </mc:Choice>
  </mc:AlternateContent>
  <bookViews>
    <workbookView xWindow="0" yWindow="0" windowWidth="29640" windowHeight="16395" activeTab="1"/>
  </bookViews>
  <sheets>
    <sheet name="Surface Defect" sheetId="6" r:id="rId1"/>
    <sheet name="Condition Defect" sheetId="5" r:id="rId2"/>
  </sheets>
  <calcPr calcId="152511"/>
</workbook>
</file>

<file path=xl/calcChain.xml><?xml version="1.0" encoding="utf-8"?>
<calcChain xmlns="http://schemas.openxmlformats.org/spreadsheetml/2006/main">
  <c r="L21" i="5" l="1"/>
  <c r="L19" i="5"/>
  <c r="M20" i="5"/>
  <c r="M15" i="5"/>
  <c r="F15" i="5"/>
  <c r="L15" i="5"/>
  <c r="L16" i="5"/>
  <c r="L18" i="5"/>
  <c r="L20" i="5"/>
  <c r="L17" i="5"/>
  <c r="E21" i="5"/>
  <c r="B21" i="5"/>
  <c r="E19" i="5" l="1"/>
  <c r="F19" i="5" s="1"/>
  <c r="E18" i="5"/>
  <c r="F18" i="5" s="1"/>
  <c r="E17" i="5"/>
  <c r="F17" i="5" s="1"/>
  <c r="E16" i="5"/>
  <c r="F16" i="5" s="1"/>
  <c r="E20" i="5"/>
  <c r="F20" i="5" s="1"/>
  <c r="J21" i="5" l="1"/>
  <c r="I21" i="5"/>
  <c r="M19" i="5"/>
  <c r="M18" i="5"/>
  <c r="M17" i="5"/>
  <c r="M16" i="5" l="1"/>
  <c r="E20" i="6"/>
  <c r="F20" i="6" s="1"/>
  <c r="E19" i="6"/>
  <c r="F19" i="6"/>
  <c r="E18" i="6"/>
  <c r="F18" i="6" s="1"/>
  <c r="E17" i="6"/>
  <c r="F17" i="6"/>
  <c r="B21" i="6"/>
  <c r="C15" i="6"/>
  <c r="E15" i="6"/>
  <c r="F15" i="6" s="1"/>
  <c r="C16" i="6"/>
  <c r="E16" i="6" s="1"/>
  <c r="F16" i="6" s="1"/>
  <c r="C21" i="6"/>
  <c r="E21" i="6" l="1"/>
  <c r="E15" i="5"/>
  <c r="C21" i="5" l="1"/>
</calcChain>
</file>

<file path=xl/comments1.xml><?xml version="1.0" encoding="utf-8"?>
<comments xmlns="http://schemas.openxmlformats.org/spreadsheetml/2006/main">
  <authors>
    <author>Tony Blefari</author>
  </authors>
  <commentList>
    <comment ref="B14" authorId="0" shapeId="0">
      <text>
        <r>
          <rPr>
            <sz val="9"/>
            <color indexed="81"/>
            <rFont val="Tahoma"/>
            <family val="2"/>
          </rPr>
          <t xml:space="preserve">
Enter the current network measure as per your condition distrbution pie chart in the data section of Predictor, in the following condition states below.
Note - In this scenario we are applying the maintenance spend across conditions 2 to 5 only and hence only those condition states have been populated.</t>
        </r>
      </text>
    </comment>
    <comment ref="C14" authorId="0" shapeId="0">
      <text>
        <r>
          <rPr>
            <sz val="9"/>
            <color indexed="81"/>
            <rFont val="Tahoma"/>
            <family val="2"/>
          </rPr>
          <t xml:space="preserve">
Based on data from your maintenance management system or as a best guesstimate, enter the % distribution of the maintenance expenditure to reflect where the money is spent taking into account the condition state of the assets.</t>
        </r>
      </text>
    </comment>
    <comment ref="F14" authorId="0" shapeId="0">
      <text>
        <r>
          <rPr>
            <sz val="9"/>
            <color indexed="81"/>
            <rFont val="Tahoma"/>
            <family val="2"/>
          </rPr>
          <t xml:space="preserve">
Based on your input data this is the estimated average rates per measure required to maintain the asset on its current lifecycle path.
Enter the following unit rates against each condition state in the maintenance section of your financial strategy in Predictor.</t>
        </r>
      </text>
    </comment>
    <comment ref="A25" authorId="0" shapeId="0">
      <text>
        <r>
          <rPr>
            <sz val="9"/>
            <color indexed="81"/>
            <rFont val="Tahoma"/>
            <family val="2"/>
          </rPr>
          <t xml:space="preserve">
Enter the total Current Maintenace Cost expenditure for this Asset Portfolio multiplies the percentage of Surface Defect
maintaintenance percentage
</t>
        </r>
      </text>
    </comment>
  </commentList>
</comments>
</file>

<file path=xl/comments2.xml><?xml version="1.0" encoding="utf-8"?>
<comments xmlns="http://schemas.openxmlformats.org/spreadsheetml/2006/main">
  <authors>
    <author>Tony Blefari</author>
  </authors>
  <commentList>
    <comment ref="B14" authorId="0" shapeId="0">
      <text>
        <r>
          <rPr>
            <b/>
            <sz val="9"/>
            <color indexed="81"/>
            <rFont val="Tahoma"/>
            <family val="2"/>
          </rPr>
          <t>Tony Blefari:</t>
        </r>
        <r>
          <rPr>
            <sz val="9"/>
            <color indexed="81"/>
            <rFont val="Tahoma"/>
            <family val="2"/>
          </rPr>
          <t xml:space="preserve">
Enter the current network measure as per your condition distrbution pie chart in the data section of myPredictor, in the following condition states below.
Note - In this scenario we are applying the maintenance spend across conditions 2 to 5 only and hence only those condition states have been populated.</t>
        </r>
      </text>
    </comment>
    <comment ref="C14" authorId="0" shapeId="0">
      <text>
        <r>
          <rPr>
            <b/>
            <sz val="9"/>
            <color indexed="81"/>
            <rFont val="Tahoma"/>
            <family val="2"/>
          </rPr>
          <t>Tony Blefari:</t>
        </r>
        <r>
          <rPr>
            <sz val="9"/>
            <color indexed="81"/>
            <rFont val="Tahoma"/>
            <family val="2"/>
          </rPr>
          <t xml:space="preserve">
Based on data from your maintenance management system or as a best guesstimate, enter the % distribution of the maintenance expenditure to reflect where the money is spent taking into account the condition state of the assets.</t>
        </r>
      </text>
    </comment>
    <comment ref="F14" authorId="0" shapeId="0">
      <text>
        <r>
          <rPr>
            <b/>
            <sz val="9"/>
            <color indexed="81"/>
            <rFont val="Tahoma"/>
            <family val="2"/>
          </rPr>
          <t>Tony Blefari:</t>
        </r>
        <r>
          <rPr>
            <sz val="9"/>
            <color indexed="81"/>
            <rFont val="Tahoma"/>
            <family val="2"/>
          </rPr>
          <t xml:space="preserve">
Based on your input data this is the estimated average rates per measure required to maintain the asset on its current lifecycle path.
Enter the following unit rates against each condition state in the maintenance section of your financial strategy in myPredictor.</t>
        </r>
      </text>
    </comment>
    <comment ref="I14" authorId="0" shapeId="0">
      <text>
        <r>
          <rPr>
            <b/>
            <sz val="9"/>
            <color indexed="81"/>
            <rFont val="Tahoma"/>
            <family val="2"/>
          </rPr>
          <t>Tony Blefari:</t>
        </r>
        <r>
          <rPr>
            <sz val="9"/>
            <color indexed="81"/>
            <rFont val="Tahoma"/>
            <family val="2"/>
          </rPr>
          <t xml:space="preserve">
Enter the current network measure as per your condition distrbution pie chart in the data section of myPredictor, in the following condition states below.
Note - In this scenario we are applying the maintenance spend across conditions 2 to 5 only and hence only those condition states have been populated.</t>
        </r>
      </text>
    </comment>
    <comment ref="J14" authorId="0" shapeId="0">
      <text>
        <r>
          <rPr>
            <b/>
            <sz val="9"/>
            <color indexed="81"/>
            <rFont val="Tahoma"/>
            <family val="2"/>
          </rPr>
          <t>Tony Blefari:</t>
        </r>
        <r>
          <rPr>
            <sz val="9"/>
            <color indexed="81"/>
            <rFont val="Tahoma"/>
            <family val="2"/>
          </rPr>
          <t xml:space="preserve">
Based on data from your maintenance management system or as a best guesstimate, enter the % distribution of the maintenance expenditure to reflect where the money is spent taking into account the condition state of the assets.</t>
        </r>
      </text>
    </comment>
    <comment ref="M14" authorId="0" shapeId="0">
      <text>
        <r>
          <rPr>
            <b/>
            <sz val="9"/>
            <color indexed="81"/>
            <rFont val="Tahoma"/>
            <family val="2"/>
          </rPr>
          <t>Tony Blefari:</t>
        </r>
        <r>
          <rPr>
            <sz val="9"/>
            <color indexed="81"/>
            <rFont val="Tahoma"/>
            <family val="2"/>
          </rPr>
          <t xml:space="preserve">
Based on your input data this is the estimated average rates per measure required to maintain the asset on its current lifecycle path.
Enter the following unit rates against each condition state in the maintenance section of your financial strategy in myPredictor.</t>
        </r>
      </text>
    </comment>
    <comment ref="A25" authorId="0" shapeId="0">
      <text>
        <r>
          <rPr>
            <b/>
            <sz val="9"/>
            <color indexed="81"/>
            <rFont val="Tahoma"/>
            <family val="2"/>
          </rPr>
          <t>Tony Blefari:</t>
        </r>
        <r>
          <rPr>
            <sz val="9"/>
            <color indexed="81"/>
            <rFont val="Tahoma"/>
            <family val="2"/>
          </rPr>
          <t xml:space="preserve">
Enter the total Current Maintenace Cost expenditure for this Asset Portfolio multiplies the percentage of pavement Defect
maintaintenance percentage
</t>
        </r>
      </text>
    </comment>
    <comment ref="H25" authorId="0" shapeId="0">
      <text>
        <r>
          <rPr>
            <b/>
            <sz val="9"/>
            <color indexed="81"/>
            <rFont val="Tahoma"/>
            <family val="2"/>
          </rPr>
          <t>Tony Blefari:</t>
        </r>
        <r>
          <rPr>
            <sz val="9"/>
            <color indexed="81"/>
            <rFont val="Tahoma"/>
            <family val="2"/>
          </rPr>
          <t xml:space="preserve">
Enter the total Current Maintenace Cost expenditure for this Asset Portfolio multiplies the percentage of pavement Defect
maintaintenance percentage
</t>
        </r>
      </text>
    </comment>
  </commentList>
</comments>
</file>

<file path=xl/sharedStrings.xml><?xml version="1.0" encoding="utf-8"?>
<sst xmlns="http://schemas.openxmlformats.org/spreadsheetml/2006/main" count="32" uniqueCount="12">
  <si>
    <t>Condition States</t>
  </si>
  <si>
    <t>Network Measure</t>
  </si>
  <si>
    <t>Cost Per Condition State</t>
  </si>
  <si>
    <t>Totals</t>
  </si>
  <si>
    <t>Maintenance Funding Split</t>
  </si>
  <si>
    <t>Data does not need to be updated.</t>
  </si>
  <si>
    <t>Maintenance Unit Rate Calculations</t>
  </si>
  <si>
    <t>Current Maintenace Spend</t>
  </si>
  <si>
    <t>User defines input data in these cells.</t>
  </si>
  <si>
    <t>% Budget Expended Per Asset in State</t>
  </si>
  <si>
    <t>SCI</t>
  </si>
  <si>
    <t>PCI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</si>
</sst>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 #,##0.00_-;\-* #,##0.00_-;_-* &quot;-&quot;??_-;_-@_-"/>
    <numFmt numFmtId="166" formatCode="_-&quot;$&quot;* #,##0.0000_-;\-&quot;$&quot;* #,##0.0000_-;_-&quot;$&quot;* &quot;-&quot;??_-;_-@_-"/>
    <numFmt numFmtId="167"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i/>
      <sz val="12"/>
      <color theme="1"/>
      <name val="Calibri"/>
      <family val="2"/>
      <scheme val="minor"/>
    </font>
    <font>
      <b/>
      <sz val="11"/>
      <color rgb="FF00206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
    <border>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24">
    <xf numFmtId="0" fontId="0" fillId="0" borderId="0" xfId="0"/>
    <xf numFmtId="0" fontId="3" fillId="0" borderId="0" xfId="0" applyFont="1"/>
    <xf numFmtId="0" fontId="0" fillId="0" borderId="0" xfId="0" applyAlignment="1">
      <alignment wrapText="1"/>
    </xf>
    <xf numFmtId="0" fontId="0" fillId="2" borderId="0" xfId="0" applyFill="1"/>
    <xf numFmtId="0" fontId="0" fillId="3" borderId="0" xfId="0" applyFill="1"/>
    <xf numFmtId="0" fontId="2" fillId="3" borderId="0" xfId="0" applyFont="1" applyFill="1" applyAlignment="1">
      <alignment horizontal="right"/>
    </xf>
    <xf numFmtId="9" fontId="0" fillId="2" borderId="0" xfId="2" applyFont="1" applyFill="1"/>
    <xf numFmtId="164" fontId="0" fillId="3" borderId="0" xfId="0" applyNumberFormat="1" applyFill="1"/>
    <xf numFmtId="166" fontId="0" fillId="4" borderId="0" xfId="0" applyNumberFormat="1" applyFill="1"/>
    <xf numFmtId="9" fontId="2" fillId="3" borderId="0" xfId="2" applyFont="1" applyFill="1" applyAlignment="1">
      <alignment horizontal="right"/>
    </xf>
    <xf numFmtId="164" fontId="0" fillId="2" borderId="0" xfId="1" applyFont="1" applyFill="1"/>
    <xf numFmtId="0" fontId="4" fillId="3"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4" fillId="4" borderId="0" xfId="0" applyFont="1" applyFill="1" applyAlignment="1">
      <alignment wrapText="1"/>
    </xf>
    <xf numFmtId="167" fontId="0" fillId="2" borderId="0" xfId="3" applyNumberFormat="1" applyFont="1" applyFill="1"/>
    <xf numFmtId="164" fontId="2" fillId="3" borderId="0" xfId="0" applyNumberFormat="1" applyFont="1" applyFill="1"/>
    <xf numFmtId="0" fontId="0" fillId="3" borderId="0" xfId="0" applyFill="1" applyAlignment="1">
      <alignment horizontal="center"/>
    </xf>
    <xf numFmtId="0" fontId="4" fillId="3" borderId="0" xfId="0" applyFont="1" applyFill="1" applyAlignment="1">
      <alignment horizontal="center" wrapText="1"/>
    </xf>
    <xf numFmtId="167" fontId="2" fillId="3" borderId="0" xfId="3" applyNumberFormat="1" applyFont="1" applyFill="1" applyAlignment="1">
      <alignment horizontal="right"/>
    </xf>
    <xf numFmtId="164" fontId="0" fillId="0" borderId="0" xfId="0" applyNumberFormat="1"/>
    <xf numFmtId="3" fontId="0" fillId="0" borderId="0" xfId="0" applyNumberFormat="1"/>
    <xf numFmtId="4" fontId="0" fillId="0" borderId="0" xfId="0" applyNumberFormat="1"/>
    <xf numFmtId="0" fontId="2" fillId="0" borderId="0" xfId="0" applyFont="1"/>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1:K25"/>
  <sheetViews>
    <sheetView workbookViewId="0">
      <selection activeCell="M29" sqref="M29"/>
    </sheetView>
  </sheetViews>
  <sheetFormatPr defaultRowHeight="15" x14ac:dyDescent="0.25"/>
  <cols>
    <col min="1" max="1" width="16.5703125" customWidth="1"/>
    <col min="2" max="2" width="15.7109375" bestFit="1" customWidth="1"/>
    <col min="3" max="3" width="13.7109375" bestFit="1" customWidth="1"/>
    <col min="4" max="4" width="3.28515625" customWidth="1"/>
    <col min="5" max="5" width="13.42578125" customWidth="1"/>
    <col min="6" max="6" width="12.5703125" customWidth="1"/>
  </cols>
  <sheetData>
    <row r="11" spans="1:6" x14ac:dyDescent="0.25">
      <c r="A11" s="4"/>
      <c r="B11" t="s">
        <v>5</v>
      </c>
    </row>
    <row r="12" spans="1:6" x14ac:dyDescent="0.25">
      <c r="A12" s="3"/>
      <c r="B12" t="s">
        <v>8</v>
      </c>
    </row>
    <row r="13" spans="1:6" ht="15.75" x14ac:dyDescent="0.25">
      <c r="A13" s="1" t="s">
        <v>6</v>
      </c>
    </row>
    <row r="14" spans="1:6" s="2" customFormat="1" ht="45" x14ac:dyDescent="0.25">
      <c r="A14" s="18" t="s">
        <v>0</v>
      </c>
      <c r="B14" s="12" t="s">
        <v>1</v>
      </c>
      <c r="C14" s="12" t="s">
        <v>9</v>
      </c>
      <c r="D14" s="13"/>
      <c r="E14" s="11" t="s">
        <v>4</v>
      </c>
      <c r="F14" s="14" t="s">
        <v>2</v>
      </c>
    </row>
    <row r="15" spans="1:6" x14ac:dyDescent="0.25">
      <c r="A15" s="17">
        <v>0</v>
      </c>
      <c r="B15" s="15"/>
      <c r="C15" s="6">
        <f>B15/$B$21</f>
        <v>0</v>
      </c>
      <c r="E15" s="7">
        <f t="shared" ref="E15:E20" si="0">C15*$A$25</f>
        <v>0</v>
      </c>
      <c r="F15" s="8" t="e">
        <f t="shared" ref="F15:F20" si="1">E15/B15</f>
        <v>#DIV/0!</v>
      </c>
    </row>
    <row r="16" spans="1:6" x14ac:dyDescent="0.25">
      <c r="A16" s="17">
        <v>1</v>
      </c>
      <c r="B16" s="15"/>
      <c r="C16" s="6">
        <f>B16/$B$21</f>
        <v>0</v>
      </c>
      <c r="E16" s="7">
        <f t="shared" si="0"/>
        <v>0</v>
      </c>
      <c r="F16" s="8" t="e">
        <f t="shared" si="1"/>
        <v>#DIV/0!</v>
      </c>
    </row>
    <row r="17" spans="1:11" x14ac:dyDescent="0.25">
      <c r="A17" s="17">
        <v>2</v>
      </c>
      <c r="B17" s="15">
        <v>175693</v>
      </c>
      <c r="C17" s="6">
        <v>0.15</v>
      </c>
      <c r="E17" s="7">
        <f t="shared" si="0"/>
        <v>173100</v>
      </c>
      <c r="F17" s="8">
        <f t="shared" si="1"/>
        <v>0.98524130158856638</v>
      </c>
      <c r="G17" s="20"/>
      <c r="H17" s="20"/>
      <c r="I17" s="20"/>
      <c r="J17" s="20"/>
      <c r="K17" s="20"/>
    </row>
    <row r="18" spans="1:11" x14ac:dyDescent="0.25">
      <c r="A18" s="17">
        <v>3</v>
      </c>
      <c r="B18" s="15">
        <v>15630</v>
      </c>
      <c r="C18" s="6">
        <v>0.75</v>
      </c>
      <c r="E18" s="7">
        <f t="shared" si="0"/>
        <v>865500</v>
      </c>
      <c r="F18" s="8">
        <f t="shared" si="1"/>
        <v>55.374280230326299</v>
      </c>
      <c r="G18" s="20"/>
      <c r="H18" s="20"/>
      <c r="I18" s="20"/>
      <c r="J18" s="20"/>
    </row>
    <row r="19" spans="1:11" x14ac:dyDescent="0.25">
      <c r="A19" s="17">
        <v>4</v>
      </c>
      <c r="B19" s="15">
        <v>796</v>
      </c>
      <c r="C19" s="6">
        <v>0.05</v>
      </c>
      <c r="E19" s="7">
        <f t="shared" si="0"/>
        <v>57700</v>
      </c>
      <c r="F19" s="8">
        <f t="shared" si="1"/>
        <v>72.48743718592965</v>
      </c>
      <c r="G19" s="20"/>
      <c r="H19" s="20"/>
      <c r="I19" s="20"/>
      <c r="J19" s="20"/>
    </row>
    <row r="20" spans="1:11" x14ac:dyDescent="0.25">
      <c r="A20" s="17">
        <v>5</v>
      </c>
      <c r="B20" s="15"/>
      <c r="C20" s="6">
        <v>0.05</v>
      </c>
      <c r="E20" s="7">
        <f t="shared" si="0"/>
        <v>57700</v>
      </c>
      <c r="F20" s="8" t="e">
        <f t="shared" si="1"/>
        <v>#DIV/0!</v>
      </c>
      <c r="G20" s="20"/>
      <c r="H20" s="20"/>
      <c r="I20" s="20"/>
      <c r="J20" s="20"/>
    </row>
    <row r="21" spans="1:11" x14ac:dyDescent="0.25">
      <c r="A21" s="5" t="s">
        <v>3</v>
      </c>
      <c r="B21" s="19">
        <f>SUM(B15:B20)</f>
        <v>192119</v>
      </c>
      <c r="C21" s="9">
        <f>SUM(C15:C20)</f>
        <v>1</v>
      </c>
      <c r="E21" s="16">
        <f>SUM(E15:E20)-A25</f>
        <v>0</v>
      </c>
    </row>
    <row r="24" spans="1:11" ht="15.75" x14ac:dyDescent="0.25">
      <c r="A24" s="1" t="s">
        <v>7</v>
      </c>
    </row>
    <row r="25" spans="1:11" x14ac:dyDescent="0.25">
      <c r="A25" s="10">
        <v>1154000</v>
      </c>
    </row>
  </sheetData>
  <dataValidations disablePrompts="1" count="1">
    <dataValidation type="whole" operator="equal" allowBlank="1" showInputMessage="1" showErrorMessage="1" errorTitle="Error Check" error="Your % allocation do not equal 100%. Please check your distribution." sqref="C21">
      <formula1>100</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M30"/>
  <sheetViews>
    <sheetView tabSelected="1" workbookViewId="0">
      <selection activeCell="A4" sqref="A4"/>
    </sheetView>
  </sheetViews>
  <sheetFormatPr defaultRowHeight="15" x14ac:dyDescent="0.25"/>
  <cols>
    <col min="1" max="1" width="14.28515625" customWidth="1"/>
    <col min="2" max="2" width="12.85546875" customWidth="1"/>
    <col min="3" max="3" width="12.28515625" customWidth="1"/>
    <col min="4" max="4" width="2.28515625" customWidth="1"/>
    <col min="5" max="5" width="12.42578125" customWidth="1"/>
    <col min="6" max="6" width="12.5703125" customWidth="1"/>
    <col min="7" max="7" width="3.28515625" customWidth="1"/>
    <col min="8" max="8" width="13.28515625" customWidth="1"/>
    <col min="9" max="9" width="10.28515625" customWidth="1"/>
    <col min="10" max="10" width="9.7109375" customWidth="1"/>
    <col min="11" max="11" width="1.5703125" customWidth="1"/>
    <col min="12" max="12" width="12.85546875" customWidth="1"/>
    <col min="13" max="13" width="12.28515625" customWidth="1"/>
    <col min="14" max="14" width="4.5703125" customWidth="1"/>
  </cols>
  <sheetData>
    <row r="7" spans="1:13" x14ac:dyDescent="0.25">
      <c r="C7" s="22"/>
      <c r="D7" s="22"/>
      <c r="E7" s="22"/>
      <c r="F7" s="21"/>
      <c r="G7" s="21"/>
    </row>
    <row r="10" spans="1:13" x14ac:dyDescent="0.25">
      <c r="A10" s="23" t="s">
        <v>10</v>
      </c>
      <c r="H10" s="23" t="s">
        <v>11</v>
      </c>
    </row>
    <row r="11" spans="1:13" x14ac:dyDescent="0.25">
      <c r="A11" s="4"/>
      <c r="B11" t="s">
        <v>5</v>
      </c>
      <c r="H11" s="4"/>
      <c r="I11" t="s">
        <v>5</v>
      </c>
    </row>
    <row r="12" spans="1:13" x14ac:dyDescent="0.25">
      <c r="A12" s="3"/>
      <c r="B12" t="s">
        <v>8</v>
      </c>
      <c r="H12" s="3"/>
      <c r="I12" t="s">
        <v>8</v>
      </c>
    </row>
    <row r="13" spans="1:13" ht="15.75" x14ac:dyDescent="0.25">
      <c r="A13" s="1" t="s">
        <v>6</v>
      </c>
      <c r="H13" s="1" t="s">
        <v>6</v>
      </c>
    </row>
    <row r="14" spans="1:13" s="2" customFormat="1" ht="75" x14ac:dyDescent="0.25">
      <c r="A14" s="18" t="s">
        <v>0</v>
      </c>
      <c r="B14" s="12" t="s">
        <v>1</v>
      </c>
      <c r="C14" s="12" t="s">
        <v>9</v>
      </c>
      <c r="D14" s="13"/>
      <c r="E14" s="11" t="s">
        <v>4</v>
      </c>
      <c r="F14" s="14" t="s">
        <v>2</v>
      </c>
      <c r="H14" s="18" t="s">
        <v>0</v>
      </c>
      <c r="I14" s="12" t="s">
        <v>1</v>
      </c>
      <c r="J14" s="12" t="s">
        <v>9</v>
      </c>
      <c r="K14" s="13"/>
      <c r="L14" s="11" t="s">
        <v>4</v>
      </c>
      <c r="M14" s="14" t="s">
        <v>2</v>
      </c>
    </row>
    <row r="15" spans="1:13" x14ac:dyDescent="0.25">
      <c r="A15" s="17">
        <v>0</v>
      </c>
      <c r="B15" s="15">
        <v>11859</v>
      </c>
      <c r="C15" s="6">
        <v>0</v>
      </c>
      <c r="E15" s="7">
        <f t="shared" ref="E15:E20" si="0">C15*$A$25</f>
        <v>0</v>
      </c>
      <c r="F15" s="8">
        <f>E15/B15</f>
        <v>0</v>
      </c>
      <c r="H15" s="17">
        <v>0</v>
      </c>
      <c r="I15" s="15">
        <v>9.9999999999999995E-8</v>
      </c>
      <c r="J15" s="6">
        <v>0</v>
      </c>
      <c r="L15" s="7">
        <f t="shared" ref="L15:L16" si="1">J15*$H$25</f>
        <v>0</v>
      </c>
      <c r="M15" s="8">
        <f t="shared" ref="M15:M20" si="2">L15/I15</f>
        <v>0</v>
      </c>
    </row>
    <row r="16" spans="1:13" x14ac:dyDescent="0.25">
      <c r="A16" s="17">
        <v>1</v>
      </c>
      <c r="B16" s="15">
        <v>467273.4</v>
      </c>
      <c r="C16" s="6">
        <v>0</v>
      </c>
      <c r="E16" s="7">
        <f t="shared" si="0"/>
        <v>0</v>
      </c>
      <c r="F16" s="8">
        <f t="shared" ref="F16:F20" si="3">E16/B16</f>
        <v>0</v>
      </c>
      <c r="H16" s="17">
        <v>1</v>
      </c>
      <c r="I16" s="15">
        <v>2105146.7000000002</v>
      </c>
      <c r="J16" s="6">
        <v>0.1</v>
      </c>
      <c r="L16" s="7">
        <f t="shared" si="1"/>
        <v>60000</v>
      </c>
      <c r="M16" s="8">
        <f t="shared" si="2"/>
        <v>2.8501576635965559E-2</v>
      </c>
    </row>
    <row r="17" spans="1:13" x14ac:dyDescent="0.25">
      <c r="A17" s="17">
        <v>2</v>
      </c>
      <c r="B17" s="15">
        <v>2267122.9</v>
      </c>
      <c r="C17" s="6">
        <v>0.5</v>
      </c>
      <c r="E17" s="7">
        <f t="shared" si="0"/>
        <v>150000</v>
      </c>
      <c r="F17" s="8">
        <f t="shared" si="3"/>
        <v>6.6163153307657027E-2</v>
      </c>
      <c r="G17" s="20"/>
      <c r="H17" s="17">
        <v>2</v>
      </c>
      <c r="I17" s="15">
        <v>1406661</v>
      </c>
      <c r="J17" s="6">
        <v>0.6</v>
      </c>
      <c r="L17" s="7">
        <f>J17*$H$25</f>
        <v>360000</v>
      </c>
      <c r="M17" s="8">
        <f t="shared" si="2"/>
        <v>0.25592520159441401</v>
      </c>
    </row>
    <row r="18" spans="1:13" x14ac:dyDescent="0.25">
      <c r="A18" s="17">
        <v>3</v>
      </c>
      <c r="B18" s="15">
        <v>743634.2</v>
      </c>
      <c r="C18" s="6">
        <v>0.3</v>
      </c>
      <c r="E18" s="7">
        <f t="shared" si="0"/>
        <v>90000</v>
      </c>
      <c r="F18" s="8">
        <f t="shared" si="3"/>
        <v>0.12102724699859152</v>
      </c>
      <c r="G18" s="20"/>
      <c r="H18" s="17">
        <v>3</v>
      </c>
      <c r="I18" s="15">
        <v>177239.8</v>
      </c>
      <c r="J18" s="6">
        <v>0.2</v>
      </c>
      <c r="L18" s="7">
        <f t="shared" ref="L18:L20" si="4">J18*$H$25</f>
        <v>120000</v>
      </c>
      <c r="M18" s="8">
        <f t="shared" si="2"/>
        <v>0.67704883440401087</v>
      </c>
    </row>
    <row r="19" spans="1:13" x14ac:dyDescent="0.25">
      <c r="A19" s="17">
        <v>4</v>
      </c>
      <c r="B19" s="15">
        <v>256123.1</v>
      </c>
      <c r="C19" s="6">
        <v>0.15</v>
      </c>
      <c r="E19" s="7">
        <f t="shared" si="0"/>
        <v>45000</v>
      </c>
      <c r="F19" s="8">
        <f t="shared" si="3"/>
        <v>0.17569676456360242</v>
      </c>
      <c r="G19" s="20"/>
      <c r="H19" s="17">
        <v>4</v>
      </c>
      <c r="I19" s="15">
        <v>63100.7</v>
      </c>
      <c r="J19" s="6">
        <v>0.1</v>
      </c>
      <c r="L19" s="7">
        <f>J19*$H$25</f>
        <v>60000</v>
      </c>
      <c r="M19" s="8">
        <f t="shared" si="2"/>
        <v>0.9508610839499404</v>
      </c>
    </row>
    <row r="20" spans="1:13" x14ac:dyDescent="0.25">
      <c r="A20" s="17">
        <v>5</v>
      </c>
      <c r="B20" s="15">
        <v>6135.6</v>
      </c>
      <c r="C20" s="6">
        <v>0.05</v>
      </c>
      <c r="E20" s="7">
        <f t="shared" si="0"/>
        <v>15000</v>
      </c>
      <c r="F20" s="8">
        <f t="shared" si="3"/>
        <v>2.4447486798357128</v>
      </c>
      <c r="G20" s="20"/>
      <c r="H20" s="17">
        <v>5</v>
      </c>
      <c r="I20" s="15">
        <v>9.9999999999999995E-8</v>
      </c>
      <c r="J20" s="6">
        <v>0</v>
      </c>
      <c r="L20" s="7">
        <f t="shared" si="4"/>
        <v>0</v>
      </c>
      <c r="M20" s="8">
        <f t="shared" si="2"/>
        <v>0</v>
      </c>
    </row>
    <row r="21" spans="1:13" x14ac:dyDescent="0.25">
      <c r="A21" s="5" t="s">
        <v>3</v>
      </c>
      <c r="B21" s="19">
        <f>SUM(B15:B20)</f>
        <v>3752148.2</v>
      </c>
      <c r="C21" s="9">
        <f>SUM(C15:C20)</f>
        <v>1</v>
      </c>
      <c r="E21" s="16">
        <f>SUM(E15:E20)-A25</f>
        <v>0</v>
      </c>
      <c r="H21" s="5" t="s">
        <v>3</v>
      </c>
      <c r="I21" s="19">
        <f>SUM(I15:I20)</f>
        <v>3752148.2000002004</v>
      </c>
      <c r="J21" s="9">
        <f>SUM(J15:J20)</f>
        <v>0.99999999999999989</v>
      </c>
      <c r="L21" s="16">
        <f>SUM(L15:L20)-H25</f>
        <v>0</v>
      </c>
    </row>
    <row r="24" spans="1:13" ht="15.75" x14ac:dyDescent="0.25">
      <c r="A24" s="1" t="s">
        <v>7</v>
      </c>
      <c r="H24" s="1" t="s">
        <v>7</v>
      </c>
    </row>
    <row r="25" spans="1:13" x14ac:dyDescent="0.25">
      <c r="A25" s="10">
        <v>300000</v>
      </c>
      <c r="H25" s="10">
        <v>600000</v>
      </c>
    </row>
    <row r="27" spans="1:13" x14ac:dyDescent="0.25">
      <c r="F27" s="21"/>
      <c r="H27" s="21"/>
    </row>
    <row r="28" spans="1:13" x14ac:dyDescent="0.25">
      <c r="F28" s="21"/>
    </row>
    <row r="29" spans="1:13" x14ac:dyDescent="0.25">
      <c r="F29" s="21"/>
    </row>
    <row r="30" spans="1:13" x14ac:dyDescent="0.25">
      <c r="F30" s="21"/>
    </row>
  </sheetData>
  <dataValidations count="1">
    <dataValidation type="whole" operator="equal" allowBlank="1" showInputMessage="1" showErrorMessage="1" errorTitle="Error Check" error="Your % allocation do not equal 100%. Please check your distribution." sqref="C21 J21">
      <formula1>100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Surface Defect</vt:lpstr>
      <vt:lpstr>Condition Defect</vt:lpstr>
    </vt:vector>
  </TitlesOfParts>
  <Company>Melton Shire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amandaa</dc:creator>
  <cp:lastModifiedBy>Marc Hoare</cp:lastModifiedBy>
  <dcterms:created xsi:type="dcterms:W3CDTF">2013-11-07T04:50:44Z</dcterms:created>
  <dcterms:modified xsi:type="dcterms:W3CDTF">2017-11-22T01:17:42Z</dcterms:modified>
</cp:coreProperties>
</file>